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75" i="1"/>
  <c r="G24" s="1"/>
  <c r="D68"/>
  <c r="E86" s="1"/>
  <c r="D67"/>
  <c r="D66" s="1"/>
  <c r="E42"/>
  <c r="C36"/>
  <c r="E87" s="1"/>
  <c r="F26"/>
  <c r="E26"/>
  <c r="G25"/>
  <c r="F25"/>
  <c r="E25"/>
  <c r="F24"/>
  <c r="E24"/>
  <c r="F23"/>
  <c r="E23"/>
  <c r="D58" l="1"/>
  <c r="D45"/>
  <c r="D64"/>
</calcChain>
</file>

<file path=xl/sharedStrings.xml><?xml version="1.0" encoding="utf-8"?>
<sst xmlns="http://schemas.openxmlformats.org/spreadsheetml/2006/main" count="131" uniqueCount="108">
  <si>
    <t>О Т Ч Е Т  о  выполнении договора управления</t>
  </si>
  <si>
    <t>АО "ДК Нижегородского района"</t>
  </si>
  <si>
    <t>за 2018 год</t>
  </si>
  <si>
    <t>ул.Ошарская д.58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</si>
  <si>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</si>
  <si>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</si>
  <si>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</si>
  <si>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</si>
  <si>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</si>
  <si>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</si>
  <si>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</si>
  <si>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</si>
  <si>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</si>
  <si>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27.12.2011г.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</si>
  <si>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</si>
  <si>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</si>
  <si>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</si>
  <si>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</si>
  <si>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</si>
  <si>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</si>
  <si>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</si>
  <si>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</si>
  <si>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</si>
  <si>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</si>
  <si>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</si>
  <si>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</si>
  <si>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</si>
  <si>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</si>
  <si>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</si>
  <si>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</si>
  <si>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</si>
  <si>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</si>
  <si>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</si>
  <si>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</si>
  <si>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</si>
  <si>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</si>
  <si>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</si>
  <si>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</si>
  <si>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</si>
  <si>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</si>
  <si>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</si>
  <si>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</si>
  <si>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1757КО/РВИ от 23.04.2018</t>
  </si>
  <si>
    <t>ИнтерМедиа Менеджмент ООО</t>
  </si>
  <si>
    <t>№ 1766КО/РВИ от 02.04.2018</t>
  </si>
  <si>
    <t>№ 808КО/РВИ от 01.11.2012</t>
  </si>
  <si>
    <t>МТС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</si>
  <si>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</si>
  <si>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</si>
  <si>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</si>
  <si>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</si>
  <si>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</si>
  <si>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</si>
  <si>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</si>
  <si>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</si>
  <si>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</si>
  <si>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"Усиловский"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</si>
  <si>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</si>
  <si>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</si>
  <si>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</si>
  <si>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</si>
  <si>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дымоходов и вентканалов,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</si>
  <si>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</si>
  <si>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</si>
  <si>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</si>
  <si>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</si>
  <si>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Сброс снега с крыш,  удаление сосулек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</si>
  <si>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</si>
  <si>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</si>
  <si>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</si>
  <si>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</si>
  <si>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</si>
  <si>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</si>
  <si>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</si>
  <si>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</si>
  <si>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</si>
  <si>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Уборка придомовой территории:  уборка мусора из контейнерных площадок, уборка территории</t>
  </si>
  <si>
    <t>ООО "Похвалихинский"; ООО "Белинка НН"</t>
  </si>
  <si>
    <t>Прочие работы по обеспечению санитарного состояния МКД и придомовой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</si>
  <si>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</si>
  <si>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</si>
  <si>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</si>
  <si>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</si>
  <si>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</si>
  <si>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</si>
  <si>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</si>
  <si>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</si>
  <si>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</si>
  <si>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</si>
  <si>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</si>
  <si>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</si>
  <si>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 xml:space="preserve">Ремонтные работы в системах отопления и гвс -- Прочее -- </t>
  </si>
  <si>
    <t>Июль 2018 г.</t>
  </si>
  <si>
    <t xml:space="preserve">Ремонтные работы в системах отопления и гвс -- Замена отопительного прибора -- </t>
  </si>
  <si>
    <t>Декабрь 2018 г.</t>
  </si>
  <si>
    <t>Июнь 2018 г.</t>
  </si>
  <si>
    <t>3. КАПИТАЛЬНЫЙ РЕМОНТ</t>
  </si>
  <si>
    <t>Ремонт системы электроснабжения</t>
  </si>
  <si>
    <t>Октябрь 2016 г.</t>
  </si>
  <si>
    <t>ООО "ЭК сервис"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</si>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</sst>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1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11" fillId="2" borderId="3" xfId="0" applyFont="1" applyFill="1" applyBorder="1" applyAlignment="1">
      <alignment horizontal="justify" vertical="top"/>
    </xf>
    <xf numFmtId="0" fontId="11" fillId="2" borderId="4" xfId="0" applyFont="1" applyFill="1" applyBorder="1" applyAlignment="1">
      <alignment horizontal="justify" vertical="top"/>
    </xf>
    <xf numFmtId="0" fontId="11" fillId="2" borderId="5" xfId="0" applyFont="1" applyFill="1" applyBorder="1" applyAlignment="1">
      <alignment horizontal="justify" vertical="top"/>
    </xf>
    <xf numFmtId="0" fontId="2" fillId="2" borderId="0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2" fillId="0" borderId="3" xfId="0" applyFont="1" applyFill="1" applyBorder="1" applyAlignment="1">
      <alignment horizontal="justify" vertical="top"/>
    </xf>
    <xf numFmtId="0" fontId="12" fillId="0" borderId="4" xfId="0" applyFont="1" applyFill="1" applyBorder="1" applyAlignment="1">
      <alignment horizontal="justify" vertical="top"/>
    </xf>
    <xf numFmtId="164" fontId="12" fillId="0" borderId="4" xfId="1" applyNumberFormat="1" applyFont="1" applyFill="1" applyBorder="1" applyAlignment="1">
      <alignment horizontal="fill" vertical="center"/>
    </xf>
    <xf numFmtId="164" fontId="12" fillId="0" borderId="5" xfId="1" applyNumberFormat="1" applyFont="1" applyFill="1" applyBorder="1" applyAlignment="1">
      <alignment horizontal="fill" vertical="center"/>
    </xf>
    <xf numFmtId="164" fontId="13" fillId="2" borderId="0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164" fontId="13" fillId="0" borderId="4" xfId="1" applyNumberFormat="1" applyFont="1" applyFill="1" applyBorder="1" applyAlignment="1">
      <alignment horizontal="fill" vertical="center"/>
    </xf>
    <xf numFmtId="164" fontId="14" fillId="2" borderId="0" xfId="1" applyNumberFormat="1" applyFont="1" applyFill="1" applyBorder="1" applyAlignment="1">
      <alignment horizontal="fill" vertical="center"/>
    </xf>
    <xf numFmtId="0" fontId="14" fillId="2" borderId="0" xfId="0" applyFont="1" applyFill="1" applyAlignment="1">
      <alignment horizontal="justify" vertical="top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164" fontId="16" fillId="0" borderId="4" xfId="0" applyNumberFormat="1" applyFont="1" applyFill="1" applyBorder="1" applyAlignment="1">
      <alignment horizontal="center" vertical="top"/>
    </xf>
    <xf numFmtId="0" fontId="15" fillId="0" borderId="4" xfId="0" applyFont="1" applyFill="1" applyBorder="1" applyAlignment="1">
      <alignment horizontal="justify" vertical="top"/>
    </xf>
    <xf numFmtId="164" fontId="15" fillId="0" borderId="5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13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justify" vertical="top"/>
    </xf>
    <xf numFmtId="164" fontId="13" fillId="0" borderId="0" xfId="0" applyNumberFormat="1" applyFont="1" applyFill="1" applyBorder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164" fontId="17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164" fontId="19" fillId="0" borderId="0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justify" vertical="top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0" fillId="0" borderId="1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left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22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justify" vertical="top"/>
    </xf>
    <xf numFmtId="0" fontId="2" fillId="0" borderId="3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horizontal="justify" vertical="top"/>
    </xf>
    <xf numFmtId="164" fontId="2" fillId="0" borderId="9" xfId="1" applyNumberFormat="1" applyFont="1" applyFill="1" applyBorder="1" applyAlignment="1">
      <alignment horizontal="justify" vertical="top"/>
    </xf>
    <xf numFmtId="0" fontId="2" fillId="0" borderId="1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righ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workbookViewId="0">
      <selection activeCell="J11" sqref="J11"/>
    </sheetView>
  </sheetViews>
  <sheetFormatPr defaultRowHeight="15"/>
  <cols>
    <col min="1" max="1" width="17.42578125" customWidth="1"/>
    <col min="2" max="2" width="18.28515625" customWidth="1"/>
    <col min="3" max="3" width="18.42578125" customWidth="1"/>
    <col min="4" max="4" width="17" customWidth="1"/>
    <col min="5" max="5" width="18.85546875" customWidth="1"/>
    <col min="6" max="6" width="20" customWidth="1"/>
    <col min="7" max="7" width="21.710937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5.75">
      <c r="A7" s="6" t="s">
        <v>4</v>
      </c>
      <c r="B7" s="7">
        <v>1983</v>
      </c>
      <c r="C7" s="6" t="s">
        <v>5</v>
      </c>
      <c r="D7" s="6"/>
      <c r="E7" s="6"/>
      <c r="F7" s="6"/>
      <c r="G7" s="6"/>
    </row>
    <row r="8" spans="1:7" ht="15.75">
      <c r="A8" s="6" t="s">
        <v>6</v>
      </c>
      <c r="B8" s="8">
        <v>1953.5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9" t="s">
        <v>16</v>
      </c>
      <c r="B18" s="9"/>
      <c r="C18" s="9"/>
      <c r="D18" s="9"/>
      <c r="E18" s="9"/>
      <c r="F18" s="9"/>
      <c r="G18" s="9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10" t="s">
        <v>18</v>
      </c>
      <c r="B21" s="11" t="s">
        <v>19</v>
      </c>
      <c r="C21" s="11" t="s">
        <v>20</v>
      </c>
      <c r="D21" s="12" t="s">
        <v>21</v>
      </c>
      <c r="E21" s="12"/>
      <c r="F21" s="13" t="s">
        <v>22</v>
      </c>
      <c r="G21" s="14" t="s">
        <v>23</v>
      </c>
    </row>
    <row r="22" spans="1:7" ht="77.25" thickBot="1">
      <c r="A22" s="10"/>
      <c r="B22" s="15" t="s">
        <v>24</v>
      </c>
      <c r="C22" s="15" t="s">
        <v>24</v>
      </c>
      <c r="D22" s="16" t="s">
        <v>25</v>
      </c>
      <c r="E22" s="15" t="s">
        <v>26</v>
      </c>
      <c r="F22" s="16" t="s">
        <v>27</v>
      </c>
      <c r="G22" s="17" t="s">
        <v>28</v>
      </c>
    </row>
    <row r="23" spans="1:7" ht="83.25" thickBot="1">
      <c r="A23" s="13" t="s">
        <v>29</v>
      </c>
      <c r="B23" s="18">
        <v>609961.5</v>
      </c>
      <c r="C23" s="18">
        <v>598213.91000000015</v>
      </c>
      <c r="D23" s="18">
        <v>91028.469325345359</v>
      </c>
      <c r="E23" s="18">
        <f>B23-C23</f>
        <v>11747.589999999851</v>
      </c>
      <c r="F23" s="18">
        <f>D23+B23-C23</f>
        <v>102776.05932534521</v>
      </c>
      <c r="G23" s="19">
        <v>0</v>
      </c>
    </row>
    <row r="24" spans="1:7" ht="33.75" thickBot="1">
      <c r="A24" s="13" t="s">
        <v>30</v>
      </c>
      <c r="B24" s="18">
        <v>153428.1</v>
      </c>
      <c r="C24" s="18">
        <v>150466.6</v>
      </c>
      <c r="D24" s="18">
        <v>19789.119999999995</v>
      </c>
      <c r="E24" s="18">
        <f>B24-C24</f>
        <v>2961.5</v>
      </c>
      <c r="F24" s="18">
        <f>D24+B24-C24</f>
        <v>22750.619999999995</v>
      </c>
      <c r="G24" s="19">
        <f>C24-D75</f>
        <v>127084.73000000001</v>
      </c>
    </row>
    <row r="25" spans="1:7" ht="50.25" thickBot="1">
      <c r="A25" s="13" t="s">
        <v>31</v>
      </c>
      <c r="B25" s="18">
        <v>0</v>
      </c>
      <c r="C25" s="18">
        <v>0</v>
      </c>
      <c r="D25" s="18">
        <v>-7.58859641791787E-12</v>
      </c>
      <c r="E25" s="18">
        <f>B25-C25</f>
        <v>0</v>
      </c>
      <c r="F25" s="18">
        <f>D25+B25-C25</f>
        <v>-7.58859641791787E-12</v>
      </c>
      <c r="G25" s="19">
        <f>C25-D81</f>
        <v>0</v>
      </c>
    </row>
    <row r="26" spans="1:7" ht="33.75" thickBot="1">
      <c r="A26" s="13" t="s">
        <v>32</v>
      </c>
      <c r="B26" s="18">
        <v>51456</v>
      </c>
      <c r="C26" s="18">
        <v>50464.400000000016</v>
      </c>
      <c r="D26" s="18">
        <v>6529.3206746545184</v>
      </c>
      <c r="E26" s="18">
        <f>B26-C26</f>
        <v>991.59999999998399</v>
      </c>
      <c r="F26" s="18">
        <f>D26+B26-C26</f>
        <v>7520.9206746545024</v>
      </c>
      <c r="G26" s="19">
        <v>0</v>
      </c>
    </row>
    <row r="27" spans="1:7" ht="16.5">
      <c r="A27" s="20" t="s">
        <v>33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1"/>
      <c r="G28" s="21"/>
    </row>
    <row r="29" spans="1:7" ht="16.5">
      <c r="A29" s="24" t="s">
        <v>34</v>
      </c>
      <c r="B29" s="24"/>
      <c r="C29" s="24"/>
      <c r="D29" s="24"/>
      <c r="E29" s="24"/>
      <c r="F29" s="24"/>
      <c r="G29" s="24"/>
    </row>
    <row r="30" spans="1:7" ht="17.25" thickBot="1">
      <c r="A30" s="21"/>
      <c r="B30" s="21"/>
      <c r="C30" s="21"/>
      <c r="D30" s="21"/>
      <c r="E30" s="21"/>
      <c r="F30" s="21"/>
      <c r="G30" s="21"/>
    </row>
    <row r="31" spans="1:7" ht="83.25" thickBot="1">
      <c r="A31" s="25" t="s">
        <v>35</v>
      </c>
      <c r="B31" s="26" t="s">
        <v>36</v>
      </c>
      <c r="C31" s="26" t="s">
        <v>37</v>
      </c>
      <c r="D31" s="26" t="s">
        <v>38</v>
      </c>
      <c r="E31" s="27" t="s">
        <v>39</v>
      </c>
      <c r="F31" s="28"/>
      <c r="G31" s="29"/>
    </row>
    <row r="32" spans="1:7" ht="39" thickBot="1">
      <c r="A32" s="30" t="s">
        <v>40</v>
      </c>
      <c r="B32" s="31" t="s">
        <v>41</v>
      </c>
      <c r="C32" s="32">
        <v>194.11059063829785</v>
      </c>
      <c r="D32" s="32">
        <v>0</v>
      </c>
      <c r="E32" s="33">
        <v>0</v>
      </c>
      <c r="F32" s="34"/>
      <c r="G32" s="35"/>
    </row>
    <row r="33" spans="1:7" ht="51.75" thickBot="1">
      <c r="A33" s="30" t="s">
        <v>42</v>
      </c>
      <c r="B33" s="31" t="s">
        <v>43</v>
      </c>
      <c r="C33" s="32">
        <v>29.755067725361979</v>
      </c>
      <c r="D33" s="32">
        <v>0</v>
      </c>
      <c r="E33" s="33">
        <v>0</v>
      </c>
      <c r="F33" s="34"/>
      <c r="G33" s="35"/>
    </row>
    <row r="34" spans="1:7" ht="15.75" thickBot="1">
      <c r="A34" s="36" t="s">
        <v>44</v>
      </c>
      <c r="B34" s="37" t="s">
        <v>43</v>
      </c>
      <c r="C34" s="38">
        <v>290.53663631678404</v>
      </c>
      <c r="D34" s="32">
        <v>0</v>
      </c>
      <c r="E34" s="33">
        <v>0</v>
      </c>
      <c r="F34" s="34"/>
      <c r="G34" s="35"/>
    </row>
    <row r="35" spans="1:7" ht="51.75" thickBot="1">
      <c r="A35" s="30" t="s">
        <v>45</v>
      </c>
      <c r="B35" s="31" t="s">
        <v>46</v>
      </c>
      <c r="C35" s="32">
        <v>2276.0821136609216</v>
      </c>
      <c r="D35" s="32">
        <v>0</v>
      </c>
      <c r="E35" s="33">
        <v>0</v>
      </c>
      <c r="F35" s="39"/>
      <c r="G35" s="40"/>
    </row>
    <row r="36" spans="1:7" ht="17.25" thickBot="1">
      <c r="A36" s="41" t="s">
        <v>47</v>
      </c>
      <c r="B36" s="42"/>
      <c r="C36" s="43">
        <f>SUM(C32:C35)</f>
        <v>2790.4844083413655</v>
      </c>
      <c r="D36" s="44"/>
      <c r="E36" s="45">
        <v>0</v>
      </c>
      <c r="F36" s="46"/>
      <c r="G36" s="46"/>
    </row>
    <row r="37" spans="1:7">
      <c r="A37" s="47"/>
      <c r="B37" s="48"/>
      <c r="C37" s="48"/>
      <c r="D37" s="48"/>
      <c r="E37" s="49"/>
      <c r="F37" s="49"/>
      <c r="G37" s="46"/>
    </row>
    <row r="38" spans="1:7" ht="20.25">
      <c r="A38" s="50" t="s">
        <v>48</v>
      </c>
      <c r="B38" s="50"/>
      <c r="C38" s="50"/>
      <c r="D38" s="50"/>
      <c r="E38" s="50"/>
      <c r="F38" s="50"/>
      <c r="G38" s="50"/>
    </row>
    <row r="39" spans="1:7" ht="16.5">
      <c r="A39" s="21"/>
      <c r="B39" s="21"/>
      <c r="C39" s="21"/>
      <c r="D39" s="21"/>
      <c r="E39" s="21"/>
      <c r="F39" s="21"/>
      <c r="G39" s="21"/>
    </row>
    <row r="40" spans="1:7" ht="16.5">
      <c r="A40" s="51" t="s">
        <v>49</v>
      </c>
      <c r="B40" s="51"/>
      <c r="C40" s="51"/>
      <c r="D40" s="51"/>
      <c r="E40" s="51"/>
      <c r="F40" s="52"/>
      <c r="G40" s="21"/>
    </row>
    <row r="41" spans="1:7" ht="17.25" thickBot="1">
      <c r="A41" s="21"/>
      <c r="B41" s="21"/>
      <c r="C41" s="21"/>
      <c r="D41" s="21"/>
      <c r="E41" s="21"/>
      <c r="F41" s="21"/>
      <c r="G41" s="21"/>
    </row>
    <row r="42" spans="1:7" ht="17.25" thickBot="1">
      <c r="A42" s="53" t="s">
        <v>50</v>
      </c>
      <c r="B42" s="53"/>
      <c r="C42" s="53"/>
      <c r="D42" s="53"/>
      <c r="E42" s="54">
        <f>B23+B26</f>
        <v>661417.5</v>
      </c>
      <c r="F42" s="55"/>
      <c r="G42" s="23"/>
    </row>
    <row r="43" spans="1:7" ht="17.25" thickBot="1">
      <c r="A43" s="56"/>
      <c r="B43" s="56"/>
      <c r="C43" s="56"/>
      <c r="D43" s="56"/>
      <c r="E43" s="56"/>
      <c r="F43" s="56"/>
      <c r="G43" s="21"/>
    </row>
    <row r="44" spans="1:7" ht="17.25" thickBot="1">
      <c r="A44" s="57" t="s">
        <v>51</v>
      </c>
      <c r="B44" s="57"/>
      <c r="C44" s="57"/>
      <c r="D44" s="58" t="s">
        <v>52</v>
      </c>
      <c r="E44" s="58" t="s">
        <v>53</v>
      </c>
      <c r="F44" s="59"/>
      <c r="G44" s="21"/>
    </row>
    <row r="45" spans="1:7" ht="17.25" thickBot="1">
      <c r="A45" s="60" t="s">
        <v>54</v>
      </c>
      <c r="B45" s="60"/>
      <c r="C45" s="60"/>
      <c r="D45" s="61">
        <f>(E42-D66)*'[1]% для расчета 2018'!E7/100</f>
        <v>330337.76064159937</v>
      </c>
      <c r="E45" s="61"/>
      <c r="F45" s="62"/>
      <c r="G45" s="21"/>
    </row>
    <row r="46" spans="1:7" ht="17.25" thickBot="1">
      <c r="A46" s="63" t="s">
        <v>55</v>
      </c>
      <c r="B46" s="63"/>
      <c r="C46" s="63"/>
      <c r="D46" s="64" t="s">
        <v>56</v>
      </c>
      <c r="E46" s="64"/>
      <c r="F46" s="65"/>
      <c r="G46" s="21"/>
    </row>
    <row r="47" spans="1:7" ht="17.25" thickBot="1">
      <c r="A47" s="63" t="s">
        <v>57</v>
      </c>
      <c r="B47" s="63"/>
      <c r="C47" s="63"/>
      <c r="D47" s="64" t="s">
        <v>56</v>
      </c>
      <c r="E47" s="64"/>
      <c r="F47" s="65"/>
      <c r="G47" s="21"/>
    </row>
    <row r="48" spans="1:7" ht="17.25" thickBot="1">
      <c r="A48" s="63" t="s">
        <v>58</v>
      </c>
      <c r="B48" s="63"/>
      <c r="C48" s="63"/>
      <c r="D48" s="64" t="s">
        <v>56</v>
      </c>
      <c r="E48" s="64"/>
      <c r="F48" s="65"/>
      <c r="G48" s="21"/>
    </row>
    <row r="49" spans="1:7" ht="17.25" thickBot="1">
      <c r="A49" s="63" t="s">
        <v>59</v>
      </c>
      <c r="B49" s="63"/>
      <c r="C49" s="63"/>
      <c r="D49" s="63" t="s">
        <v>60</v>
      </c>
      <c r="E49" s="63"/>
      <c r="F49" s="65"/>
      <c r="G49" s="21"/>
    </row>
    <row r="50" spans="1:7" ht="17.25" thickBot="1">
      <c r="A50" s="63" t="s">
        <v>61</v>
      </c>
      <c r="B50" s="63"/>
      <c r="C50" s="63"/>
      <c r="D50" s="64" t="s">
        <v>62</v>
      </c>
      <c r="E50" s="64"/>
      <c r="F50" s="65"/>
      <c r="G50" s="21"/>
    </row>
    <row r="51" spans="1:7" ht="17.25" thickBot="1">
      <c r="A51" s="63" t="s">
        <v>63</v>
      </c>
      <c r="B51" s="63"/>
      <c r="C51" s="63"/>
      <c r="D51" s="63" t="s">
        <v>64</v>
      </c>
      <c r="E51" s="63"/>
      <c r="F51" s="66"/>
      <c r="G51" s="21"/>
    </row>
    <row r="52" spans="1:7" ht="17.25" thickBot="1">
      <c r="A52" s="67" t="s">
        <v>65</v>
      </c>
      <c r="B52" s="67"/>
      <c r="C52" s="67"/>
      <c r="D52" s="64" t="s">
        <v>56</v>
      </c>
      <c r="E52" s="64"/>
      <c r="F52" s="66"/>
      <c r="G52" s="21"/>
    </row>
    <row r="53" spans="1:7" ht="17.25" thickBot="1">
      <c r="A53" s="67" t="s">
        <v>66</v>
      </c>
      <c r="B53" s="67"/>
      <c r="C53" s="67"/>
      <c r="D53" s="64" t="s">
        <v>56</v>
      </c>
      <c r="E53" s="64"/>
      <c r="F53" s="66"/>
      <c r="G53" s="21"/>
    </row>
    <row r="54" spans="1:7" ht="17.25" thickBot="1">
      <c r="A54" s="67" t="s">
        <v>67</v>
      </c>
      <c r="B54" s="67"/>
      <c r="C54" s="67"/>
      <c r="D54" s="64" t="s">
        <v>56</v>
      </c>
      <c r="E54" s="64"/>
      <c r="F54" s="66"/>
      <c r="G54" s="21"/>
    </row>
    <row r="55" spans="1:7" ht="17.25" thickBot="1">
      <c r="A55" s="67" t="s">
        <v>68</v>
      </c>
      <c r="B55" s="67"/>
      <c r="C55" s="67"/>
      <c r="D55" s="63" t="s">
        <v>69</v>
      </c>
      <c r="E55" s="63"/>
      <c r="F55" s="66"/>
      <c r="G55" s="21"/>
    </row>
    <row r="56" spans="1:7" ht="17.25" thickBot="1">
      <c r="A56" s="63" t="s">
        <v>70</v>
      </c>
      <c r="B56" s="63"/>
      <c r="C56" s="63"/>
      <c r="D56" s="64" t="s">
        <v>56</v>
      </c>
      <c r="E56" s="64"/>
      <c r="F56" s="65"/>
      <c r="G56" s="21"/>
    </row>
    <row r="57" spans="1:7" ht="17.25" thickBot="1">
      <c r="A57" s="64" t="s">
        <v>71</v>
      </c>
      <c r="B57" s="64"/>
      <c r="C57" s="64"/>
      <c r="D57" s="64" t="s">
        <v>72</v>
      </c>
      <c r="E57" s="64"/>
      <c r="F57" s="65"/>
      <c r="G57" s="21"/>
    </row>
    <row r="58" spans="1:7" ht="17.25" thickBot="1">
      <c r="A58" s="63" t="s">
        <v>73</v>
      </c>
      <c r="B58" s="63"/>
      <c r="C58" s="63"/>
      <c r="D58" s="68">
        <f>(E42-D66)*'[1]% для расчета 2018'!E8/100</f>
        <v>238742.24344729271</v>
      </c>
      <c r="E58" s="68"/>
      <c r="F58" s="69"/>
      <c r="G58" s="21"/>
    </row>
    <row r="59" spans="1:7" ht="17.25" thickBot="1">
      <c r="A59" s="63" t="s">
        <v>74</v>
      </c>
      <c r="B59" s="63"/>
      <c r="C59" s="63"/>
      <c r="D59" s="70" t="s">
        <v>75</v>
      </c>
      <c r="E59" s="70"/>
      <c r="F59" s="65"/>
      <c r="G59" s="21"/>
    </row>
    <row r="60" spans="1:7" ht="17.25" thickBot="1">
      <c r="A60" s="63"/>
      <c r="B60" s="63"/>
      <c r="C60" s="63"/>
      <c r="D60" s="70"/>
      <c r="E60" s="70"/>
      <c r="F60" s="65"/>
      <c r="G60" s="21"/>
    </row>
    <row r="61" spans="1:7" ht="17.25" thickBot="1">
      <c r="A61" s="63" t="s">
        <v>76</v>
      </c>
      <c r="B61" s="63"/>
      <c r="C61" s="63"/>
      <c r="D61" s="63" t="s">
        <v>77</v>
      </c>
      <c r="E61" s="63"/>
      <c r="F61" s="66"/>
      <c r="G61" s="21"/>
    </row>
    <row r="62" spans="1:7" ht="17.25" thickBot="1">
      <c r="A62" s="63" t="s">
        <v>78</v>
      </c>
      <c r="B62" s="63"/>
      <c r="C62" s="63"/>
      <c r="D62" s="63" t="s">
        <v>77</v>
      </c>
      <c r="E62" s="63"/>
      <c r="F62" s="66"/>
      <c r="G62" s="21"/>
    </row>
    <row r="63" spans="1:7" ht="17.25" thickBot="1">
      <c r="A63" s="64" t="s">
        <v>79</v>
      </c>
      <c r="B63" s="64"/>
      <c r="C63" s="64"/>
      <c r="D63" s="63" t="s">
        <v>77</v>
      </c>
      <c r="E63" s="63"/>
      <c r="F63" s="66"/>
      <c r="G63" s="21"/>
    </row>
    <row r="64" spans="1:7" ht="17.25" thickBot="1">
      <c r="A64" s="64" t="s">
        <v>80</v>
      </c>
      <c r="B64" s="64"/>
      <c r="C64" s="64"/>
      <c r="D64" s="68">
        <f>(E42-D66)*'[1]% для расчета 2018'!E6/100</f>
        <v>27423.095531107945</v>
      </c>
      <c r="E64" s="68"/>
      <c r="F64" s="69"/>
      <c r="G64" s="21"/>
    </row>
    <row r="65" spans="1:7" ht="17.25" thickBot="1">
      <c r="A65" s="63" t="s">
        <v>81</v>
      </c>
      <c r="B65" s="63"/>
      <c r="C65" s="63"/>
      <c r="D65" s="63" t="s">
        <v>82</v>
      </c>
      <c r="E65" s="63"/>
      <c r="F65" s="66"/>
      <c r="G65" s="21"/>
    </row>
    <row r="66" spans="1:7" ht="17.25" thickBot="1">
      <c r="A66" s="71" t="s">
        <v>83</v>
      </c>
      <c r="B66" s="71"/>
      <c r="C66" s="71"/>
      <c r="D66" s="72">
        <f>D67+D68</f>
        <v>64914.400380000006</v>
      </c>
      <c r="E66" s="72"/>
      <c r="F66" s="73"/>
      <c r="G66" s="1"/>
    </row>
    <row r="67" spans="1:7" ht="17.25" thickBot="1">
      <c r="A67" s="63" t="s">
        <v>84</v>
      </c>
      <c r="B67" s="63"/>
      <c r="C67" s="63"/>
      <c r="D67" s="74">
        <f>(C23+C24+C25+C26)*1.8%</f>
        <v>14384.608380000005</v>
      </c>
      <c r="E67" s="75" t="s">
        <v>85</v>
      </c>
      <c r="F67" s="76"/>
      <c r="G67" s="21"/>
    </row>
    <row r="68" spans="1:7" ht="17.25" thickBot="1">
      <c r="A68" s="63" t="s">
        <v>86</v>
      </c>
      <c r="B68" s="63"/>
      <c r="C68" s="63"/>
      <c r="D68" s="74">
        <f>B26*0.982</f>
        <v>50529.792000000001</v>
      </c>
      <c r="E68" s="75" t="s">
        <v>87</v>
      </c>
      <c r="F68" s="76"/>
      <c r="G68" s="21"/>
    </row>
    <row r="69" spans="1:7" ht="16.5">
      <c r="A69" s="77" t="s">
        <v>88</v>
      </c>
      <c r="B69" s="77"/>
      <c r="C69" s="77"/>
      <c r="D69" s="77"/>
      <c r="E69" s="77"/>
      <c r="F69" s="78"/>
      <c r="G69" s="21"/>
    </row>
    <row r="70" spans="1:7" ht="17.25" thickBot="1">
      <c r="A70" s="21"/>
      <c r="B70" s="21"/>
      <c r="C70" s="21"/>
      <c r="D70" s="21"/>
      <c r="E70" s="21"/>
      <c r="F70" s="21"/>
      <c r="G70" s="21"/>
    </row>
    <row r="71" spans="1:7" ht="50.25" thickBot="1">
      <c r="A71" s="12" t="s">
        <v>51</v>
      </c>
      <c r="B71" s="12"/>
      <c r="C71" s="13" t="s">
        <v>89</v>
      </c>
      <c r="D71" s="13" t="s">
        <v>90</v>
      </c>
      <c r="E71" s="11" t="s">
        <v>53</v>
      </c>
      <c r="F71" s="22"/>
      <c r="G71" s="21"/>
    </row>
    <row r="72" spans="1:7" ht="34.5" thickBot="1">
      <c r="A72" s="79" t="s">
        <v>91</v>
      </c>
      <c r="B72" s="79"/>
      <c r="C72" s="80" t="s">
        <v>92</v>
      </c>
      <c r="D72" s="81">
        <v>5487.61</v>
      </c>
      <c r="E72" s="80" t="s">
        <v>56</v>
      </c>
      <c r="F72" s="22"/>
      <c r="G72" s="21"/>
    </row>
    <row r="73" spans="1:7" ht="34.5" thickBot="1">
      <c r="A73" s="79" t="s">
        <v>93</v>
      </c>
      <c r="B73" s="79"/>
      <c r="C73" s="80" t="s">
        <v>94</v>
      </c>
      <c r="D73" s="81">
        <v>11832.79</v>
      </c>
      <c r="E73" s="80" t="s">
        <v>56</v>
      </c>
      <c r="F73" s="22"/>
      <c r="G73" s="21"/>
    </row>
    <row r="74" spans="1:7" ht="34.5" thickBot="1">
      <c r="A74" s="79" t="s">
        <v>93</v>
      </c>
      <c r="B74" s="79"/>
      <c r="C74" s="80" t="s">
        <v>95</v>
      </c>
      <c r="D74" s="81">
        <v>6061.47</v>
      </c>
      <c r="E74" s="80" t="s">
        <v>56</v>
      </c>
      <c r="F74" s="22"/>
      <c r="G74" s="21"/>
    </row>
    <row r="75" spans="1:7" ht="17.25" thickBot="1">
      <c r="A75" s="82" t="s">
        <v>47</v>
      </c>
      <c r="B75" s="82"/>
      <c r="C75" s="83"/>
      <c r="D75" s="84">
        <f>SUM(D72:D74)</f>
        <v>23381.870000000003</v>
      </c>
      <c r="E75" s="14"/>
      <c r="F75" s="85"/>
      <c r="G75" s="86"/>
    </row>
    <row r="76" spans="1:7" ht="16.5">
      <c r="A76" s="21"/>
      <c r="B76" s="21"/>
      <c r="C76" s="21"/>
      <c r="D76" s="21"/>
      <c r="E76" s="21"/>
      <c r="F76" s="21"/>
      <c r="G76" s="21"/>
    </row>
    <row r="77" spans="1:7" ht="16.5">
      <c r="A77" s="77" t="s">
        <v>96</v>
      </c>
      <c r="B77" s="77"/>
      <c r="C77" s="77"/>
      <c r="D77" s="77"/>
      <c r="E77" s="77"/>
      <c r="F77" s="78"/>
      <c r="G77" s="21"/>
    </row>
    <row r="78" spans="1:7" ht="17.25" thickBot="1">
      <c r="A78" s="21"/>
      <c r="B78" s="21"/>
      <c r="C78" s="21"/>
      <c r="D78" s="21"/>
      <c r="E78" s="21"/>
      <c r="F78" s="21"/>
      <c r="G78" s="21"/>
    </row>
    <row r="79" spans="1:7" ht="50.25" thickBot="1">
      <c r="A79" s="87" t="s">
        <v>51</v>
      </c>
      <c r="B79" s="88"/>
      <c r="C79" s="89" t="s">
        <v>89</v>
      </c>
      <c r="D79" s="90" t="s">
        <v>90</v>
      </c>
      <c r="E79" s="91" t="s">
        <v>53</v>
      </c>
      <c r="F79" s="22"/>
      <c r="G79" s="21"/>
    </row>
    <row r="80" spans="1:7" ht="33.75" thickBot="1">
      <c r="A80" s="92" t="s">
        <v>97</v>
      </c>
      <c r="B80" s="93"/>
      <c r="C80" s="94" t="s">
        <v>98</v>
      </c>
      <c r="D80" s="95">
        <v>0</v>
      </c>
      <c r="E80" s="96" t="s">
        <v>99</v>
      </c>
      <c r="F80" s="22"/>
      <c r="G80" s="21"/>
    </row>
    <row r="81" spans="1:7" ht="17.25" thickBot="1">
      <c r="A81" s="97" t="s">
        <v>47</v>
      </c>
      <c r="B81" s="98"/>
      <c r="C81" s="99"/>
      <c r="D81" s="100">
        <v>0</v>
      </c>
      <c r="E81" s="14"/>
      <c r="F81" s="85"/>
      <c r="G81" s="86"/>
    </row>
    <row r="82" spans="1:7" ht="16.5">
      <c r="A82" s="21"/>
      <c r="B82" s="101"/>
      <c r="C82" s="101"/>
      <c r="D82" s="102"/>
      <c r="E82" s="21"/>
      <c r="F82" s="21"/>
      <c r="G82" s="21"/>
    </row>
    <row r="83" spans="1:7" ht="16.5">
      <c r="A83" s="77" t="s">
        <v>100</v>
      </c>
      <c r="B83" s="77"/>
      <c r="C83" s="77"/>
      <c r="D83" s="77"/>
      <c r="E83" s="77"/>
      <c r="F83" s="78"/>
      <c r="G83" s="21"/>
    </row>
    <row r="84" spans="1:7" ht="33">
      <c r="A84" s="21"/>
      <c r="B84" s="21"/>
      <c r="C84" s="21"/>
      <c r="D84" s="21"/>
      <c r="E84" s="21" t="s">
        <v>90</v>
      </c>
      <c r="F84" s="21"/>
      <c r="G84" s="21"/>
    </row>
    <row r="85" spans="1:7" ht="16.5">
      <c r="A85" s="24" t="s">
        <v>101</v>
      </c>
      <c r="B85" s="24"/>
      <c r="C85" s="21"/>
      <c r="D85" s="21"/>
      <c r="E85" s="21"/>
      <c r="F85" s="21"/>
      <c r="G85" s="21"/>
    </row>
    <row r="86" spans="1:7" ht="16.5">
      <c r="A86" s="24" t="s">
        <v>102</v>
      </c>
      <c r="B86" s="24"/>
      <c r="C86" s="21"/>
      <c r="D86" s="21"/>
      <c r="E86" s="23">
        <f>D68</f>
        <v>50529.792000000001</v>
      </c>
      <c r="F86" s="23"/>
      <c r="G86" s="21"/>
    </row>
    <row r="87" spans="1:7" ht="16.5">
      <c r="A87" s="103" t="s">
        <v>103</v>
      </c>
      <c r="B87" s="103"/>
      <c r="C87" s="21"/>
      <c r="D87" s="21"/>
      <c r="E87" s="23">
        <f>C36*0.1</f>
        <v>279.04844083413656</v>
      </c>
      <c r="F87" s="23"/>
      <c r="G87" s="21"/>
    </row>
    <row r="88" spans="1:7" ht="16.5">
      <c r="A88" s="21"/>
      <c r="B88" s="21"/>
      <c r="C88" s="21"/>
      <c r="D88" s="21"/>
      <c r="E88" s="21"/>
      <c r="F88" s="21"/>
      <c r="G88" s="21"/>
    </row>
    <row r="89" spans="1:7" ht="16.5">
      <c r="A89" s="21"/>
      <c r="B89" s="21"/>
      <c r="C89" s="21"/>
      <c r="D89" s="21"/>
      <c r="E89" s="21"/>
      <c r="F89" s="21"/>
      <c r="G89" s="21"/>
    </row>
    <row r="90" spans="1:7" ht="33">
      <c r="A90" s="24" t="s">
        <v>104</v>
      </c>
      <c r="B90" s="24"/>
      <c r="C90" s="24"/>
      <c r="D90" s="104"/>
      <c r="E90" s="21" t="s">
        <v>105</v>
      </c>
      <c r="F90" s="21"/>
      <c r="G90" s="21"/>
    </row>
    <row r="91" spans="1:7" ht="16.5">
      <c r="A91" s="21"/>
      <c r="B91" s="21"/>
      <c r="C91" s="21"/>
      <c r="D91" s="21"/>
      <c r="E91" s="21"/>
      <c r="F91" s="21"/>
      <c r="G91" s="21"/>
    </row>
    <row r="92" spans="1:7" ht="16.5">
      <c r="A92" s="21"/>
      <c r="B92" s="21"/>
      <c r="C92" s="21"/>
      <c r="D92" s="21"/>
      <c r="E92" s="21"/>
      <c r="F92" s="21"/>
      <c r="G92" s="21"/>
    </row>
    <row r="93" spans="1:7" ht="16.5">
      <c r="A93" s="21"/>
      <c r="B93" s="21"/>
      <c r="C93" s="21"/>
      <c r="D93" s="21"/>
      <c r="E93" s="21"/>
      <c r="F93" s="21"/>
      <c r="G93" s="21"/>
    </row>
    <row r="94" spans="1:7" ht="16.5">
      <c r="A94" s="21" t="s">
        <v>106</v>
      </c>
      <c r="B94" s="21"/>
      <c r="C94" s="21"/>
      <c r="D94" s="21"/>
      <c r="E94" s="21"/>
      <c r="F94" s="21"/>
      <c r="G94" s="21"/>
    </row>
    <row r="95" spans="1:7" ht="16.5">
      <c r="A95" s="21"/>
      <c r="B95" s="21"/>
      <c r="C95" s="21"/>
      <c r="D95" s="21"/>
      <c r="E95" s="21"/>
      <c r="F95" s="21"/>
      <c r="G95" s="21"/>
    </row>
    <row r="96" spans="1:7" ht="16.5">
      <c r="A96" s="21" t="s">
        <v>107</v>
      </c>
      <c r="B96" s="21"/>
      <c r="C96" s="21"/>
      <c r="D96" s="21"/>
      <c r="E96" s="21"/>
      <c r="F96" s="21"/>
      <c r="G96" s="21"/>
    </row>
  </sheetData>
  <mergeCells count="69">
    <mergeCell ref="A86:B86"/>
    <mergeCell ref="A90:C90"/>
    <mergeCell ref="A77:E77"/>
    <mergeCell ref="A79:B79"/>
    <mergeCell ref="A81:B81"/>
    <mergeCell ref="B82:C82"/>
    <mergeCell ref="A83:E83"/>
    <mergeCell ref="A85:B85"/>
    <mergeCell ref="A69:E69"/>
    <mergeCell ref="A71:B71"/>
    <mergeCell ref="A72:B72"/>
    <mergeCell ref="A73:B73"/>
    <mergeCell ref="A74:B74"/>
    <mergeCell ref="A75:B75"/>
    <mergeCell ref="A65:C65"/>
    <mergeCell ref="D65:E65"/>
    <mergeCell ref="A66:C66"/>
    <mergeCell ref="D66:E66"/>
    <mergeCell ref="A67:C67"/>
    <mergeCell ref="A68:C68"/>
    <mergeCell ref="A62:C62"/>
    <mergeCell ref="D62:E62"/>
    <mergeCell ref="A63:C63"/>
    <mergeCell ref="D63:E63"/>
    <mergeCell ref="A64:C64"/>
    <mergeCell ref="D64:E64"/>
    <mergeCell ref="A58:C58"/>
    <mergeCell ref="D58:E58"/>
    <mergeCell ref="A59:C60"/>
    <mergeCell ref="D59:E60"/>
    <mergeCell ref="A61:C61"/>
    <mergeCell ref="D61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29:G29"/>
    <mergeCell ref="A38:G38"/>
    <mergeCell ref="A40:E40"/>
    <mergeCell ref="A44:C44"/>
    <mergeCell ref="A45:C45"/>
    <mergeCell ref="D45:E45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2019-03-20T10:18:33Z</dcterms:modified>
</cp:coreProperties>
</file>